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Муфты медного кабел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Лист1!$A$7:$AE$37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Лист1!$A$42:$Q$42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8" i="1" l="1"/>
  <c r="N8" i="1" s="1"/>
  <c r="O8" i="1" s="1"/>
  <c r="L9" i="1"/>
  <c r="N9" i="1" s="1"/>
  <c r="O9" i="1" s="1"/>
  <c r="L10" i="1"/>
  <c r="N10" i="1" s="1"/>
  <c r="O10" i="1" s="1"/>
  <c r="L11" i="1"/>
  <c r="N11" i="1" s="1"/>
  <c r="O11" i="1" s="1"/>
  <c r="L12" i="1"/>
  <c r="N12" i="1" s="1"/>
  <c r="O12" i="1" s="1"/>
  <c r="L13" i="1"/>
  <c r="N13" i="1" s="1"/>
  <c r="O13" i="1" s="1"/>
  <c r="L14" i="1"/>
  <c r="N14" i="1" s="1"/>
  <c r="O14" i="1" s="1"/>
  <c r="L15" i="1"/>
  <c r="N15" i="1" s="1"/>
  <c r="O15" i="1" s="1"/>
  <c r="L16" i="1"/>
  <c r="N16" i="1" s="1"/>
  <c r="O16" i="1" s="1"/>
  <c r="L17" i="1"/>
  <c r="N17" i="1" s="1"/>
  <c r="O17" i="1" s="1"/>
  <c r="L18" i="1"/>
  <c r="N18" i="1" s="1"/>
  <c r="O18" i="1" s="1"/>
  <c r="L19" i="1"/>
  <c r="N19" i="1" s="1"/>
  <c r="O19" i="1" s="1"/>
  <c r="L20" i="1"/>
  <c r="N20" i="1" s="1"/>
  <c r="O20" i="1" s="1"/>
  <c r="L21" i="1"/>
  <c r="N21" i="1" s="1"/>
  <c r="O21" i="1" s="1"/>
  <c r="L22" i="1"/>
  <c r="N22" i="1" s="1"/>
  <c r="O22" i="1" s="1"/>
  <c r="L23" i="1"/>
  <c r="N23" i="1" s="1"/>
  <c r="O23" i="1" s="1"/>
  <c r="L24" i="1"/>
  <c r="N24" i="1" s="1"/>
  <c r="O24" i="1" s="1"/>
  <c r="L25" i="1"/>
  <c r="N25" i="1" s="1"/>
  <c r="O25" i="1" s="1"/>
  <c r="L26" i="1"/>
  <c r="N26" i="1" s="1"/>
  <c r="O26" i="1" s="1"/>
  <c r="L27" i="1"/>
  <c r="N27" i="1" s="1"/>
  <c r="O27" i="1" s="1"/>
  <c r="L28" i="1"/>
  <c r="N28" i="1" s="1"/>
  <c r="O28" i="1" s="1"/>
  <c r="L29" i="1"/>
  <c r="N29" i="1" s="1"/>
  <c r="O29" i="1" s="1"/>
  <c r="L30" i="1"/>
  <c r="N30" i="1" s="1"/>
  <c r="O30" i="1" s="1"/>
  <c r="L31" i="1"/>
  <c r="N31" i="1" s="1"/>
  <c r="O31" i="1" s="1"/>
  <c r="L32" i="1"/>
  <c r="N32" i="1" s="1"/>
  <c r="O32" i="1" s="1"/>
  <c r="L33" i="1"/>
  <c r="N33" i="1" s="1"/>
  <c r="O33" i="1" s="1"/>
  <c r="L34" i="1"/>
  <c r="N34" i="1" s="1"/>
  <c r="O34" i="1" s="1"/>
  <c r="L35" i="1"/>
  <c r="N35" i="1" s="1"/>
  <c r="O35" i="1" s="1"/>
  <c r="L36" i="1"/>
  <c r="N36" i="1" s="1"/>
  <c r="O36" i="1" s="1"/>
  <c r="L7" i="1"/>
  <c r="N7" i="1" s="1"/>
  <c r="O7" i="1" s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55" i="1"/>
  <c r="D54" i="1"/>
  <c r="D53" i="1"/>
  <c r="O37" i="1" l="1"/>
  <c r="N37" i="1"/>
  <c r="O38" i="1" l="1"/>
</calcChain>
</file>

<file path=xl/sharedStrings.xml><?xml version="1.0" encoding="utf-8"?>
<sst xmlns="http://schemas.openxmlformats.org/spreadsheetml/2006/main" count="209" uniqueCount="157">
  <si>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</si>
  <si>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</si>
  <si>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</si>
  <si>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</si>
  <si>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</si>
  <si>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</si>
  <si>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</si>
  <si>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</si>
  <si>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</si>
  <si>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</si>
  <si>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</si>
  <si>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</si>
  <si>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</si>
  <si>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</si>
  <si>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</si>
  <si>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</si>
  <si>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</si>
  <si>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</si>
  <si>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</si>
  <si>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</si>
  <si>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</si>
  <si>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</si>
  <si>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</si>
  <si>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</si>
  <si>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</si>
  <si>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</si>
  <si>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</si>
  <si>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</si>
  <si>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</si>
  <si>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</si>
  <si>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</si>
  <si>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</si>
  <si>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</si>
  <si>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</si>
  <si>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</si>
  <si>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</si>
  <si>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</si>
  <si>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Максимовский Яков Александрович</t>
  </si>
  <si>
    <t>(347)221-57-25</t>
  </si>
  <si>
    <t>Отдел капитального строительства (ОКС)</t>
  </si>
  <si>
    <t>Приложение 1.6</t>
  </si>
  <si>
    <t>28523</t>
  </si>
  <si>
    <t>ИЗОЛЕНТА КРАСНАЯ</t>
  </si>
  <si>
    <t>Лента изоляционная</t>
  </si>
  <si>
    <t>шт</t>
  </si>
  <si>
    <t xml:space="preserve">  кол-во: 20; г.Бирск, ул. Бурновская, д.10; Выдрин Ю.А. 89173483781;  кол-во: 500; г. Туймазы, ул. Гафурова, д.60; Николаичев А.П. 89018173670</t>
  </si>
  <si>
    <t>5420</t>
  </si>
  <si>
    <t>ИЗОЛЕНТА ПВХ</t>
  </si>
  <si>
    <t xml:space="preserve">  кол-во: 20; г.Бирск, ул. Бурновская, д.10; Выдрин Ю.А. 89173483781;  кол-во: 500; г. Туймазы, ул. Гафурова, д.60; Николаичев А.П. 89018173670;  кол-во: 642; г. Уфа, ул. Каспийская, д.14; Мухаметшина З.Р. 89018173671</t>
  </si>
  <si>
    <t>5325</t>
  </si>
  <si>
    <t>ИЗОЛЕНТА СИНЯЯ</t>
  </si>
  <si>
    <t xml:space="preserve">  кол-во: 500; г. Туймазы, ул. Гафурова, д.60; Николаичев А.П. 89018173670</t>
  </si>
  <si>
    <t>37254</t>
  </si>
  <si>
    <t>ЛЕНТА EVT</t>
  </si>
  <si>
    <t>Эластичная оберточная виниловая лента EVT применяется для армирования пластиковой емкости и создания компрессии, направленной внутрь сростка кабеля. 9 м</t>
  </si>
  <si>
    <t xml:space="preserve">  кол-во: 3; г. Стерлитамак, ул. Коммунистическая, д.30; Секварова С.В. 89656487022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</si>
  <si>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</si>
  <si>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</si>
  <si>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</si>
  <si>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 xml:space="preserve">  кол-во: 1700; г. Уфа, ул. Каспийская, д.14; Мухаметшина З.Р. 89018173671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</si>
  <si>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</si>
  <si>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</si>
  <si>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</si>
  <si>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 xml:space="preserve">  кол-во: 100; г. Туймазы, ул. Гафурова, д.60; Николаичев А.П. 89018173670;  кол-во: 100; г. Уфа, ул. Каспийская, д.14; Мухаметшина З.Р. 89018173671</t>
  </si>
  <si>
    <t>38518</t>
  </si>
  <si>
    <t>ЛЕНТА ЛВ-1 19*0,22*10,8М</t>
  </si>
  <si>
    <t>изоляционная лента типа ЛВ-1 19*0,22*10,8М</t>
  </si>
  <si>
    <t xml:space="preserve">  кол-во: 2331; г. Уфа, ул. Каспийская, д.14; Мухаметшина З.Р. 89018173671</t>
  </si>
  <si>
    <t>1182</t>
  </si>
  <si>
    <t>ЛЕНТА ТЕМФЛЕКС</t>
  </si>
  <si>
    <t>изоляционная лента типа ТЕМФЛЕКС</t>
  </si>
  <si>
    <t xml:space="preserve">  кол-во: 460; г. Уфа, ул. Каспийская, д.14; Мухаметшина З.Р. 89018173671</t>
  </si>
  <si>
    <t>36008</t>
  </si>
  <si>
    <t>МУФТА ТУМ-КС 10</t>
  </si>
  <si>
    <t>36021</t>
  </si>
  <si>
    <t>МУФТА ТУМ-КС 100</t>
  </si>
  <si>
    <t xml:space="preserve">  кол-во: 4; г. Белорецк, ул.Ленина, д.41; Кузнецов Д.Н. 89051808865;  кол-во: 4; г. Уфа, ул. Каспийская, д.14; Мухаметшина З.Р. 89018173671</t>
  </si>
  <si>
    <t>39194</t>
  </si>
  <si>
    <t>МУФТА ТУМ-КС 100/2</t>
  </si>
  <si>
    <t>36007</t>
  </si>
  <si>
    <t>МУФТА ТУМ-КС 20</t>
  </si>
  <si>
    <t>36004</t>
  </si>
  <si>
    <t>МУФТА ТУМ-КС 20/2</t>
  </si>
  <si>
    <t>36006</t>
  </si>
  <si>
    <t>МУФТА ТУМ-КС 30</t>
  </si>
  <si>
    <t>39192</t>
  </si>
  <si>
    <t>МУФТА ТУМ-КС 30/2</t>
  </si>
  <si>
    <t>39195</t>
  </si>
  <si>
    <t>МУФТА ТУМ-КС 30/3</t>
  </si>
  <si>
    <t xml:space="preserve">  кол-во: 2; г. Сибай, ул. Индустриальное шоссе, д.2; Устьянцева Л.А. 89279417186;  кол-во: 8; г. Уфа, ул. Каспийская, д.14; Мухаметшина З.Р. 89018173671</t>
  </si>
  <si>
    <t>36003</t>
  </si>
  <si>
    <t>МУФТА ТУМ-КС 50</t>
  </si>
  <si>
    <t xml:space="preserve">  кол-во: 4; г. Белорецк, ул.Ленина, д.41; Кузнецов Д.Н. 89051808865;  кол-во: 4; с. Месягутово, ул. Коммунистическая, д.24; Фазылов В.С. 89063756161;  кол-во: 8; г. Туймазы, ул. Гафурова, д.60; Николаичев А.П. 89018173670</t>
  </si>
  <si>
    <t>39193</t>
  </si>
  <si>
    <t>МУФТА ТУМ-КС 50/2</t>
  </si>
  <si>
    <t>39196</t>
  </si>
  <si>
    <t>МУФТА ТУМ-КС 50/3</t>
  </si>
  <si>
    <t xml:space="preserve">  кол-во: 1; г. Белорецк, ул.Ленина, д.41; Кузнецов Д.Н. 89051808865;  кол-во: 26; г.Бирск, ул. Бурновская, д.10; Выдрин Ю.А. 89173483781;  кол-во: 11; г. Уфа, ул. Каспийская, д.14; Мухаметшина З.Р. 89018173671</t>
  </si>
  <si>
    <t>36663</t>
  </si>
  <si>
    <t>МУФТА ТУМ-КС Р 100/2</t>
  </si>
  <si>
    <t>Муфта ремонтная разветвительная комплект 2</t>
  </si>
  <si>
    <t xml:space="preserve">  кол-во: 1; г. Стерлитамак, ул. Коммунистическая, д.30; Секварова С.В. 89656487022</t>
  </si>
  <si>
    <t>36662</t>
  </si>
  <si>
    <t>МУФТА ТУМ-КС Р 100/3</t>
  </si>
  <si>
    <t>Комплекты для ремонта разветвительных муфт на кабелях ТПП, ТППэп, ТППэпЗ.</t>
  </si>
  <si>
    <t xml:space="preserve">  кол-во: 2; г. Уфа, ул. Каспийская, д.14; Мухаметшина З.Р. 89018173671</t>
  </si>
  <si>
    <t>39658</t>
  </si>
  <si>
    <t>ТРУБКА ССД ТУТ 19/5-1500</t>
  </si>
  <si>
    <t>м</t>
  </si>
  <si>
    <t xml:space="preserve">  кол-во: 300; г.Бирск, ул. Бурновская, д.10; Выдрин Ю.А. 89173483781;  кол-во: 47; г. Стерлитамак, ул. Коммунистическая, д.30; Секварова С.В. 89656487022;  кол-во: 920; г. Уфа, ул. Каспийская, д.14; Мухаметшина З.Р. 89018173671</t>
  </si>
  <si>
    <t>37754</t>
  </si>
  <si>
    <t>ТРУБКА ССД ТУТ 33/8-1500</t>
  </si>
  <si>
    <t xml:space="preserve">  кол-во: 90; г.Бирск, ул. Бурновская, д.10; Выдрин Ю.А. 89173483781;  кол-во: 26; г. Стерлитамак, ул. Коммунистическая, д.30; Секварова С.В. 89656487022</t>
  </si>
  <si>
    <t>37422</t>
  </si>
  <si>
    <t>ТРУБКА ТЕРМОУСАЖИВАЕМАЯ 10/5</t>
  </si>
  <si>
    <t>Используется для изоляции токопроводящих жил, при повреждении изоляции ТУ 2247-002-07622740-2004</t>
  </si>
  <si>
    <t xml:space="preserve">  кол-во: 100; г.Бирск, ул. Бурновская, д.10; Выдрин Ю.А. 89173483781</t>
  </si>
  <si>
    <t>40326</t>
  </si>
  <si>
    <t>МУФТА ТУМ-КС 200/2</t>
  </si>
  <si>
    <t xml:space="preserve">  кол-во: 1; г. Сибай, ул. Индустриальное шоссе, д.2; Устьянцева Л.А. 89279417186;  кол-во: 1; г. Уфа, ул. Каспийская, д.14; Мухаметшина З.Р. 89018173671</t>
  </si>
  <si>
    <t>16733</t>
  </si>
  <si>
    <t>ТРУБКА ТЕРМОУСАЖИВАЕМАЯ 40/20</t>
  </si>
  <si>
    <t>ПОГ.М</t>
  </si>
  <si>
    <t xml:space="preserve">  кол-во: 50; г.Бирск, ул. Бурновская, д.10; Выдрин Ю.А. 89173483781</t>
  </si>
  <si>
    <t>42227</t>
  </si>
  <si>
    <t>ТРУБКА ТЕРМОУСАЖИВАЕМАЯ 50/30</t>
  </si>
  <si>
    <t>ТУТнг по ТУ 2247-011-79523310-2006</t>
  </si>
  <si>
    <t>43114</t>
  </si>
  <si>
    <t>ИЗОЛЕНТА ПВХ ЖЕЛТАЯ</t>
  </si>
  <si>
    <t>лента изоляционная</t>
  </si>
  <si>
    <t>43115</t>
  </si>
  <si>
    <t>ИЗОЛЕНТА ПВХ БЕЛАЯ</t>
  </si>
  <si>
    <t xml:space="preserve">  кол-во: 20; г.Бирск, ул. Бурновская, д.10; Выдрин Ю.А. 89173483781;  кол-во: 500; г. Туймазы, ул. Гафурова, д.60; Николаичев А.П. 89018173670;  кол-во: 930; г. Уфа, ул. Каспийская, д.14; Мухаметшина З.Р. 89018173671</t>
  </si>
  <si>
    <t>43117</t>
  </si>
  <si>
    <t>ИЗОЛЕНТА ПВХ ЖЕЛТО-ЗЕЛЕНАЯ</t>
  </si>
  <si>
    <t>Муфта, содержит термоусаживаемую трубку или термоусаживаемую манжету (начиная с 400 до 1200) с подклеивающем слоем, каркас из ламинированного картона со слоем алюминиевой фольги для экранирования сростка кабеля, и с возможностью заполнения сростка гидрофообным составом . На все типы муфт должна быть представлена декларация  о соотвествии выполнения требований " Правил применения муфт для монтажа кабелей связи " (Приказ МИС  РФ №40  от 10.04.2006г), выданная Федеральным агенством связи. Наличие сертификато  по системе ССС.</t>
  </si>
  <si>
    <t xml:space="preserve">  кол-во: 15; г. Белорецк, ул.Ленина, д.41; Кузнецов Д.Н. 89051808865;  кол-во: 4; г.Бирск, ул. Бурновская, д.10; Выдрин Ю.А. 89173483781;  кол-во: 14; г. Мелеуз, ул. Воровского, д.2; Киреева В.Р. 89371692391;  кол-во: 6; с. Месягутово, ул. Коммунистическкая, д.24; Фазылов В.С. 89063756161;  кол-во: 24; г. Стерлитамак, ул. Коммунистическая, д.30; Секварова С.В. 89656487022;  кол-во: 17; г. Туймазы, ул. Гафурова, д.60; Николаичев А.П. 89018173670;  кол-во: 1; г. Уфа, ул. Каспийская, д.14; Мухаметшина З.Р.9018173671</t>
  </si>
  <si>
    <t xml:space="preserve">  кол-во: 1; г. Белорецк, ул.Ленина, д.41; Кузнецов Д.Н. 89051808865;  кол-во: 1; г. Мелеуз, ул. Воровского, д.2; Киреева В.Р. 89371692391;  кол-во: 4; г. Сибай, ул. Индустриальное шоссе, д.2; Устьянцева Л.А. 89279417186;  кол-во: 7; г. Туймазы, ул. Гафуррова, д.60; Николаичев А.П. 89018173670;  кол-во: 8; г. Уфа, ул. Каспийская, д.14; Мухаметшина З.Р. 89018173671</t>
  </si>
  <si>
    <t xml:space="preserve">  кол-во: 17; г. Белорецк, ул.Ленина, д.41; Кузнецов Д.Н. 89051808865;  кол-во: 2; г.Бирск, ул. Бурновская, д.10; Выдрин Ю.А. 89173483781;  кол-во: 13; г. Стерлитамак, ул. Коммунистическая, д.30; Секварова С.В. 89656487022;  кол-во: 9; г. Туймазы, ул. Гаффурова, д.60; Николаичев А.П. 89018173670</t>
  </si>
  <si>
    <t xml:space="preserve">  кол-во: 3; г. Белорецк, ул.Ленина, д.41; Кузнецов Д.Н. 89051808865;  кол-во: 41; г.Бирск, ул. Бурновская, д.10; Выдрин Ю.А. 89173483781;  кол-во: 18; г. Мелеуз, ул. Воровского, д.2; Киреева В.Р. 89371692391;  кол-во: 18; г. Сибай, ул. Индустриальное шосссе, д.2; Устьянцева Л.А. 89279417186;  кол-во: 45; г. Туймазы, ул. Гафурова, д.60; Николаичев А.П. 89018173670;  кол-во: 34; г. Уфа, ул. Каспийская, д.14; Мухаметшина З.Р. 89018173671</t>
  </si>
  <si>
    <t xml:space="preserve">  кол-во: 14; г. Белорецк, ул.Ленина, д.41; Кузнецов Д.Н. 89051808865;  кол-во: 24; с. Месягутово, ул. Коммунистическая, д.24; Фазылов В.С. 89063756161;  кол-во: 8; г. Стерлитамак, ул. Коммунистическая, д.30; Секварова С.В. 89656487022;  кол-во: 9; г. Туйймазы, ул. Гафурова, д.60; Николаичев А.П. 89018173670</t>
  </si>
  <si>
    <t xml:space="preserve">  кол-во: 3; г. Белорецк, ул.Ленина, д.41; Кузнецов Д.Н. 89051808865;  кол-во: 40; г.Бирск, ул. Бурновская, д.10; Выдрин Ю.А. 89173483781;  кол-во: 12; г. Мелеуз, ул. Воровского, д.2; Киреева В.Р. 89371692391;  кол-во: 12; г. Сибай, ул. Индустриальное шосссе, д.2; Устьянцева Л.А. 89279417186;  кол-во: 3; г. Стерлитамак, ул. Коммунистическая, д.30; Секварова С.В. 89656487022;  кол-во: 28; г. Туймазы, ул. Гафурова, д.60; Николаичев А.П. 89018173670;  кол-во: 24; г. Уфа, ул. Каспийская, д.14; Мухаметшина З.Р 89018173671</t>
  </si>
  <si>
    <t xml:space="preserve">  кол-во: 10; г. Белорецк, ул.Ленина, д.41; Кузнецов Д.Н. 89051808865;  кол-во: 3; г. Мелеуз, ул. Воровского, д.2; Киреева В.Р. 89371692391;  кол-во: 15; г. Сибай, ул. Индустриальное шоссе, д.2; Устьянцева Л.А. 89279417186;  кол-во: 3; г. Стерлитамак, ул.. Коммунистическая, д.30; Секварова С.В. 89656487022;  кол-во: 19; г. Туймазы, ул. Гафурова, д.60; Николаичев А.П. 89018173670;  кол-во: 25; г. Уфа, ул. Каспийская, д.14; Мухаметшина З.Р. 89018173671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</si>
  <si>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</si>
  <si>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</si>
  <si>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слой.Термоусаживаемая трубка с коэффициентом усадки 2:1.Внутренний диаметр до уусадки 40 мм.,внутренний диаметр посе усадки 20 мм.Технические характеристики  ТУТ-40/20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- 90-120°С.Температурнй диапазон 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.Требования: Соответствие "Правилам применения муфт для монтажа кабелей связи", утвержденным Приказом Мининформсвязи Российской Федерации от 10.04.2006 г. №40.</t>
  </si>
  <si>
    <t>Приложение 1.1</t>
  </si>
  <si>
    <t>Исмагилов Р.А. тел. /347/ 221-56-53, 8-901-817-37-77 эл. почта: r.ismagilov@bashtel.ru</t>
  </si>
  <si>
    <t>Мухамадеев Алексей Викторович тел. /347/ 221-55-87, 8-917-342-21-83 эл.почта: muhamadeevav@mail.ru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</si>
  <si>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</si>
  <si>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3 Гарантийные обязательства - 12 месяцев</t>
  </si>
  <si>
    <t>1 Паспорт  изделия</t>
  </si>
  <si>
    <t>2 Сертификаты качества</t>
  </si>
  <si>
    <t>2 кв. до 25 мая 2015; 3 кв. до 10 июля 2015;  4 кв. до 10 октября 2015.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</si>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</sst>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right" vertical="top" wrapText="1"/>
    </xf>
    <xf numFmtId="0" fontId="0" fillId="0" borderId="11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4" fontId="0" fillId="0" borderId="5" xfId="0" applyNumberFormat="1" applyBorder="1" applyAlignment="1">
      <alignment horizontal="right"/>
    </xf>
    <xf numFmtId="164" fontId="0" fillId="0" borderId="1" xfId="0" applyNumberFormat="1" applyFill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55"/>
  <sheetViews>
    <sheetView tabSelected="1" topLeftCell="A37" zoomScaleNormal="100" workbookViewId="0">
      <selection activeCell="E38" sqref="E38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1.28515625" customWidth="1"/>
    <col min="5" max="5" width="22" style="11" customWidth="1"/>
    <col min="6" max="6" width="38.85546875" customWidth="1"/>
    <col min="8" max="8" width="0" hidden="1" customWidth="1"/>
    <col min="11" max="11" width="9.140625" style="7"/>
    <col min="13" max="13" width="17.140625" style="8" customWidth="1"/>
    <col min="14" max="14" width="13.5703125" style="8" customWidth="1"/>
    <col min="15" max="15" width="15.7109375" style="10" customWidth="1"/>
    <col min="16" max="16" width="27" customWidth="1"/>
    <col min="17" max="17" width="3.28515625" customWidth="1"/>
    <col min="27" max="30" width="9.140625" style="11"/>
  </cols>
  <sheetData>
    <row r="1" spans="1:31" x14ac:dyDescent="0.25">
      <c r="P1" s="8" t="s">
        <v>146</v>
      </c>
    </row>
    <row r="2" spans="1:31" x14ac:dyDescent="0.25">
      <c r="B2" s="52" t="s">
        <v>10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</row>
    <row r="3" spans="1:31" x14ac:dyDescent="0.25">
      <c r="B3" t="s">
        <v>23</v>
      </c>
      <c r="C3" s="11" t="s">
        <v>33</v>
      </c>
      <c r="D3" s="18"/>
      <c r="E3" s="18"/>
      <c r="F3" s="17" t="s">
        <v>39</v>
      </c>
      <c r="H3" s="17"/>
      <c r="P3" s="16"/>
      <c r="Q3" s="3"/>
    </row>
    <row r="4" spans="1:31" s="12" customFormat="1" x14ac:dyDescent="0.25">
      <c r="B4" s="53" t="s">
        <v>0</v>
      </c>
      <c r="C4" s="56" t="s">
        <v>28</v>
      </c>
      <c r="D4" s="53" t="s">
        <v>15</v>
      </c>
      <c r="E4" s="56" t="s">
        <v>29</v>
      </c>
      <c r="F4" s="53" t="s">
        <v>1</v>
      </c>
      <c r="G4" s="53" t="s">
        <v>14</v>
      </c>
      <c r="H4" s="55" t="s">
        <v>16</v>
      </c>
      <c r="I4" s="55"/>
      <c r="J4" s="55"/>
      <c r="K4" s="55"/>
      <c r="L4" s="55"/>
      <c r="M4" s="60" t="s">
        <v>154</v>
      </c>
      <c r="N4" s="58" t="s">
        <v>155</v>
      </c>
      <c r="O4" s="54" t="s">
        <v>156</v>
      </c>
      <c r="P4" s="53" t="s">
        <v>2</v>
      </c>
      <c r="Q4" s="13"/>
    </row>
    <row r="5" spans="1:31" s="14" customFormat="1" ht="64.5" customHeight="1" x14ac:dyDescent="0.25">
      <c r="B5" s="53"/>
      <c r="C5" s="57"/>
      <c r="D5" s="53"/>
      <c r="E5" s="57"/>
      <c r="F5" s="53"/>
      <c r="G5" s="53"/>
      <c r="H5" s="9" t="s">
        <v>17</v>
      </c>
      <c r="I5" s="9" t="s">
        <v>18</v>
      </c>
      <c r="J5" s="9" t="s">
        <v>19</v>
      </c>
      <c r="K5" s="9" t="s">
        <v>20</v>
      </c>
      <c r="L5" s="9" t="s">
        <v>21</v>
      </c>
      <c r="M5" s="61"/>
      <c r="N5" s="59"/>
      <c r="O5" s="54"/>
      <c r="P5" s="53"/>
    </row>
    <row r="6" spans="1:31" s="12" customFormat="1" x14ac:dyDescent="0.25">
      <c r="B6" s="15">
        <v>1</v>
      </c>
      <c r="C6" s="20">
        <v>2</v>
      </c>
      <c r="D6" s="15">
        <v>3</v>
      </c>
      <c r="E6" s="21">
        <v>4</v>
      </c>
      <c r="F6" s="15">
        <v>5</v>
      </c>
      <c r="G6" s="15">
        <v>6</v>
      </c>
      <c r="H6" s="15">
        <v>7</v>
      </c>
      <c r="I6" s="15">
        <v>8</v>
      </c>
      <c r="J6" s="15">
        <v>9</v>
      </c>
      <c r="K6" s="15">
        <v>10</v>
      </c>
      <c r="L6" s="15">
        <v>11</v>
      </c>
      <c r="M6" s="15">
        <v>12</v>
      </c>
      <c r="N6" s="15">
        <v>13</v>
      </c>
      <c r="O6" s="15">
        <v>14</v>
      </c>
      <c r="P6" s="15">
        <v>15</v>
      </c>
    </row>
    <row r="7" spans="1:31" ht="90.75" customHeight="1" x14ac:dyDescent="0.25">
      <c r="A7" s="11"/>
      <c r="B7" s="6">
        <f t="shared" ref="B7:B36" si="0">ROW()-6</f>
        <v>1</v>
      </c>
      <c r="C7" s="6" t="s">
        <v>41</v>
      </c>
      <c r="D7" s="1" t="s">
        <v>42</v>
      </c>
      <c r="E7" s="1"/>
      <c r="F7" s="1" t="s">
        <v>43</v>
      </c>
      <c r="G7" s="4" t="s">
        <v>44</v>
      </c>
      <c r="H7" s="26">
        <v>0</v>
      </c>
      <c r="I7" s="26">
        <v>520</v>
      </c>
      <c r="J7" s="19">
        <v>0</v>
      </c>
      <c r="K7" s="19">
        <v>0</v>
      </c>
      <c r="L7" s="19">
        <f>SUM(H7,I7,J7,K7)</f>
        <v>520</v>
      </c>
      <c r="M7" s="5">
        <v>59.33</v>
      </c>
      <c r="N7" s="28">
        <f>L7*M7</f>
        <v>30851.599999999999</v>
      </c>
      <c r="O7" s="28">
        <f>N7*1.18</f>
        <v>36404.887999999999</v>
      </c>
      <c r="P7" s="27" t="s">
        <v>45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130.5" customHeight="1" x14ac:dyDescent="0.25">
      <c r="A8" s="11"/>
      <c r="B8" s="6">
        <f t="shared" si="0"/>
        <v>2</v>
      </c>
      <c r="C8" s="6" t="s">
        <v>46</v>
      </c>
      <c r="D8" s="1" t="s">
        <v>47</v>
      </c>
      <c r="E8" s="1"/>
      <c r="F8" s="1" t="s">
        <v>43</v>
      </c>
      <c r="G8" s="4" t="s">
        <v>44</v>
      </c>
      <c r="H8" s="26">
        <v>0</v>
      </c>
      <c r="I8" s="26">
        <v>902</v>
      </c>
      <c r="J8" s="19">
        <v>110</v>
      </c>
      <c r="K8" s="19">
        <v>150</v>
      </c>
      <c r="L8" s="19">
        <f t="shared" ref="L8:L36" si="1">SUM(H8,I8,J8,K8)</f>
        <v>1162</v>
      </c>
      <c r="M8" s="5">
        <v>59.33</v>
      </c>
      <c r="N8" s="28">
        <f>L8*M8</f>
        <v>68941.459999999992</v>
      </c>
      <c r="O8" s="28">
        <f t="shared" ref="O8:O36" si="2">N8*1.18</f>
        <v>81350.922799999986</v>
      </c>
      <c r="P8" s="27" t="s">
        <v>48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65.25" customHeight="1" x14ac:dyDescent="0.25">
      <c r="B9" s="6">
        <f t="shared" si="0"/>
        <v>3</v>
      </c>
      <c r="C9" s="6" t="s">
        <v>49</v>
      </c>
      <c r="D9" s="1" t="s">
        <v>50</v>
      </c>
      <c r="E9" s="1"/>
      <c r="F9" s="1" t="s">
        <v>43</v>
      </c>
      <c r="G9" s="4" t="s">
        <v>44</v>
      </c>
      <c r="H9" s="26">
        <v>0</v>
      </c>
      <c r="I9" s="26">
        <v>500</v>
      </c>
      <c r="J9" s="19">
        <v>0</v>
      </c>
      <c r="K9" s="19">
        <v>0</v>
      </c>
      <c r="L9" s="19">
        <f t="shared" si="1"/>
        <v>500</v>
      </c>
      <c r="M9" s="5">
        <v>59.33</v>
      </c>
      <c r="N9" s="28">
        <f t="shared" ref="N9:N36" si="3">L9*M9</f>
        <v>29665</v>
      </c>
      <c r="O9" s="28">
        <f t="shared" si="2"/>
        <v>35004.699999999997</v>
      </c>
      <c r="P9" s="27" t="s">
        <v>51</v>
      </c>
    </row>
    <row r="10" spans="1:31" s="11" customFormat="1" ht="75" x14ac:dyDescent="0.25">
      <c r="B10" s="6">
        <f t="shared" si="0"/>
        <v>4</v>
      </c>
      <c r="C10" s="6" t="s">
        <v>52</v>
      </c>
      <c r="D10" s="1" t="s">
        <v>53</v>
      </c>
      <c r="E10" s="1"/>
      <c r="F10" s="1" t="s">
        <v>54</v>
      </c>
      <c r="G10" s="4" t="s">
        <v>44</v>
      </c>
      <c r="H10" s="19">
        <v>0</v>
      </c>
      <c r="I10" s="19">
        <v>3</v>
      </c>
      <c r="J10" s="19">
        <v>0</v>
      </c>
      <c r="K10" s="19">
        <v>0</v>
      </c>
      <c r="L10" s="19">
        <f t="shared" si="1"/>
        <v>3</v>
      </c>
      <c r="M10" s="5">
        <v>422.04</v>
      </c>
      <c r="N10" s="28">
        <f t="shared" si="3"/>
        <v>1266.1200000000001</v>
      </c>
      <c r="O10" s="28">
        <f t="shared" si="2"/>
        <v>1494.0216</v>
      </c>
      <c r="P10" s="27" t="s">
        <v>55</v>
      </c>
    </row>
    <row r="11" spans="1:31" ht="109.5" customHeight="1" x14ac:dyDescent="0.25">
      <c r="A11" s="11"/>
      <c r="B11" s="6">
        <f t="shared" si="0"/>
        <v>5</v>
      </c>
      <c r="C11" s="6" t="s">
        <v>56</v>
      </c>
      <c r="D11" s="1" t="s">
        <v>57</v>
      </c>
      <c r="E11" s="1"/>
      <c r="F11" s="1" t="s">
        <v>58</v>
      </c>
      <c r="G11" s="4" t="s">
        <v>44</v>
      </c>
      <c r="H11" s="26">
        <v>0</v>
      </c>
      <c r="I11" s="26">
        <v>800</v>
      </c>
      <c r="J11" s="19">
        <v>400</v>
      </c>
      <c r="K11" s="19">
        <v>500</v>
      </c>
      <c r="L11" s="19">
        <f t="shared" si="1"/>
        <v>1700</v>
      </c>
      <c r="M11" s="5">
        <v>389.83</v>
      </c>
      <c r="N11" s="28">
        <f t="shared" si="3"/>
        <v>662711</v>
      </c>
      <c r="O11" s="28">
        <f t="shared" si="2"/>
        <v>781998.98</v>
      </c>
      <c r="P11" s="27" t="s">
        <v>59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81" customHeight="1" x14ac:dyDescent="0.25">
      <c r="A12" s="11"/>
      <c r="B12" s="6">
        <f t="shared" si="0"/>
        <v>6</v>
      </c>
      <c r="C12" s="6" t="s">
        <v>60</v>
      </c>
      <c r="D12" s="1" t="s">
        <v>61</v>
      </c>
      <c r="E12" s="1"/>
      <c r="F12" s="1" t="s">
        <v>62</v>
      </c>
      <c r="G12" s="4" t="s">
        <v>44</v>
      </c>
      <c r="H12" s="26">
        <v>0</v>
      </c>
      <c r="I12" s="26">
        <v>200</v>
      </c>
      <c r="J12" s="19">
        <v>0</v>
      </c>
      <c r="K12" s="19">
        <v>0</v>
      </c>
      <c r="L12" s="19">
        <f t="shared" si="1"/>
        <v>200</v>
      </c>
      <c r="M12" s="5">
        <v>74.58</v>
      </c>
      <c r="N12" s="28">
        <f t="shared" si="3"/>
        <v>14916</v>
      </c>
      <c r="O12" s="28">
        <f t="shared" si="2"/>
        <v>17600.879999999997</v>
      </c>
      <c r="P12" s="27" t="s">
        <v>63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55.5" customHeight="1" x14ac:dyDescent="0.25">
      <c r="A13" s="11"/>
      <c r="B13" s="6">
        <f t="shared" si="0"/>
        <v>7</v>
      </c>
      <c r="C13" s="6" t="s">
        <v>64</v>
      </c>
      <c r="D13" s="1" t="s">
        <v>65</v>
      </c>
      <c r="E13" s="1"/>
      <c r="F13" s="1" t="s">
        <v>66</v>
      </c>
      <c r="G13" s="4" t="s">
        <v>44</v>
      </c>
      <c r="H13" s="26">
        <v>0</v>
      </c>
      <c r="I13" s="26">
        <v>1150</v>
      </c>
      <c r="J13" s="19">
        <v>540</v>
      </c>
      <c r="K13" s="19">
        <v>641</v>
      </c>
      <c r="L13" s="19">
        <f t="shared" si="1"/>
        <v>2331</v>
      </c>
      <c r="M13" s="5">
        <v>372.88</v>
      </c>
      <c r="N13" s="28">
        <f t="shared" si="3"/>
        <v>869183.28</v>
      </c>
      <c r="O13" s="28">
        <f t="shared" si="2"/>
        <v>1025636.2703999999</v>
      </c>
      <c r="P13" s="27" t="s">
        <v>67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ht="56.25" customHeight="1" x14ac:dyDescent="0.25">
      <c r="A14" s="11"/>
      <c r="B14" s="6">
        <f t="shared" si="0"/>
        <v>8</v>
      </c>
      <c r="C14" s="6" t="s">
        <v>68</v>
      </c>
      <c r="D14" s="1" t="s">
        <v>69</v>
      </c>
      <c r="E14" s="1"/>
      <c r="F14" s="1" t="s">
        <v>70</v>
      </c>
      <c r="G14" s="4" t="s">
        <v>44</v>
      </c>
      <c r="H14" s="26">
        <v>0</v>
      </c>
      <c r="I14" s="26">
        <v>235</v>
      </c>
      <c r="J14" s="19">
        <v>100</v>
      </c>
      <c r="K14" s="19">
        <v>125</v>
      </c>
      <c r="L14" s="19">
        <f t="shared" si="1"/>
        <v>460</v>
      </c>
      <c r="M14" s="5">
        <v>652.54999999999995</v>
      </c>
      <c r="N14" s="28">
        <f t="shared" si="3"/>
        <v>300173</v>
      </c>
      <c r="O14" s="28">
        <f t="shared" si="2"/>
        <v>354204.13999999996</v>
      </c>
      <c r="P14" s="27" t="s">
        <v>71</v>
      </c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ht="288.75" customHeight="1" x14ac:dyDescent="0.25">
      <c r="A15" s="11"/>
      <c r="B15" s="6">
        <f t="shared" si="0"/>
        <v>9</v>
      </c>
      <c r="C15" s="6" t="s">
        <v>72</v>
      </c>
      <c r="D15" s="1" t="s">
        <v>73</v>
      </c>
      <c r="E15" s="1"/>
      <c r="F15" s="1" t="s">
        <v>135</v>
      </c>
      <c r="G15" s="4" t="s">
        <v>44</v>
      </c>
      <c r="H15" s="26">
        <v>0</v>
      </c>
      <c r="I15" s="26">
        <v>77</v>
      </c>
      <c r="J15" s="19">
        <v>4</v>
      </c>
      <c r="K15" s="19">
        <v>0</v>
      </c>
      <c r="L15" s="19">
        <f t="shared" si="1"/>
        <v>81</v>
      </c>
      <c r="M15" s="5">
        <v>228.82</v>
      </c>
      <c r="N15" s="28">
        <f t="shared" si="3"/>
        <v>18534.419999999998</v>
      </c>
      <c r="O15" s="28">
        <f t="shared" si="2"/>
        <v>21870.615599999997</v>
      </c>
      <c r="P15" s="27" t="s">
        <v>136</v>
      </c>
      <c r="Q15" s="11"/>
      <c r="R15" s="11"/>
      <c r="S15" s="11"/>
      <c r="T15" s="11"/>
      <c r="U15" s="11"/>
      <c r="V15" s="11"/>
      <c r="W15" s="11"/>
      <c r="X15" s="11"/>
      <c r="Y15" s="11"/>
      <c r="Z15" s="11"/>
      <c r="AE15" s="11"/>
    </row>
    <row r="16" spans="1:31" s="11" customFormat="1" ht="245.25" customHeight="1" x14ac:dyDescent="0.25">
      <c r="B16" s="6">
        <f t="shared" si="0"/>
        <v>10</v>
      </c>
      <c r="C16" s="6" t="s">
        <v>74</v>
      </c>
      <c r="D16" s="1" t="s">
        <v>75</v>
      </c>
      <c r="E16" s="1"/>
      <c r="F16" s="1" t="s">
        <v>135</v>
      </c>
      <c r="G16" s="4" t="s">
        <v>44</v>
      </c>
      <c r="H16" s="26">
        <v>0</v>
      </c>
      <c r="I16" s="26">
        <v>8</v>
      </c>
      <c r="J16" s="19">
        <v>0</v>
      </c>
      <c r="K16" s="19">
        <v>0</v>
      </c>
      <c r="L16" s="19">
        <f t="shared" si="1"/>
        <v>8</v>
      </c>
      <c r="M16" s="5">
        <v>652.54999999999995</v>
      </c>
      <c r="N16" s="28">
        <f t="shared" si="3"/>
        <v>5220.3999999999996</v>
      </c>
      <c r="O16" s="28">
        <f t="shared" si="2"/>
        <v>6160.0719999999992</v>
      </c>
      <c r="P16" s="27" t="s">
        <v>76</v>
      </c>
    </row>
    <row r="17" spans="1:31" s="11" customFormat="1" ht="240" customHeight="1" x14ac:dyDescent="0.25">
      <c r="B17" s="6">
        <f t="shared" si="0"/>
        <v>11</v>
      </c>
      <c r="C17" s="6" t="s">
        <v>77</v>
      </c>
      <c r="D17" s="1" t="s">
        <v>78</v>
      </c>
      <c r="E17" s="1"/>
      <c r="F17" s="1" t="s">
        <v>135</v>
      </c>
      <c r="G17" s="4" t="s">
        <v>44</v>
      </c>
      <c r="H17" s="19">
        <v>0</v>
      </c>
      <c r="I17" s="19">
        <v>19</v>
      </c>
      <c r="J17" s="19">
        <v>2</v>
      </c>
      <c r="K17" s="19">
        <v>0</v>
      </c>
      <c r="L17" s="19">
        <f t="shared" si="1"/>
        <v>21</v>
      </c>
      <c r="M17" s="5">
        <v>926.28</v>
      </c>
      <c r="N17" s="28">
        <f t="shared" si="3"/>
        <v>19451.88</v>
      </c>
      <c r="O17" s="28">
        <f t="shared" si="2"/>
        <v>22953.218400000002</v>
      </c>
      <c r="P17" s="27" t="s">
        <v>137</v>
      </c>
    </row>
    <row r="18" spans="1:31" ht="270.75" customHeight="1" x14ac:dyDescent="0.25">
      <c r="A18" s="11"/>
      <c r="B18" s="6">
        <f t="shared" si="0"/>
        <v>12</v>
      </c>
      <c r="C18" s="6" t="s">
        <v>79</v>
      </c>
      <c r="D18" s="1" t="s">
        <v>80</v>
      </c>
      <c r="E18" s="1"/>
      <c r="F18" s="1" t="s">
        <v>135</v>
      </c>
      <c r="G18" s="4" t="s">
        <v>44</v>
      </c>
      <c r="H18" s="26">
        <v>0</v>
      </c>
      <c r="I18" s="26">
        <v>37</v>
      </c>
      <c r="J18" s="19">
        <v>4</v>
      </c>
      <c r="K18" s="19">
        <v>0</v>
      </c>
      <c r="L18" s="19">
        <f t="shared" si="1"/>
        <v>41</v>
      </c>
      <c r="M18" s="5">
        <v>283.89999999999998</v>
      </c>
      <c r="N18" s="28">
        <f t="shared" si="3"/>
        <v>11639.9</v>
      </c>
      <c r="O18" s="28">
        <f t="shared" si="2"/>
        <v>13735.081999999999</v>
      </c>
      <c r="P18" s="27" t="s">
        <v>138</v>
      </c>
      <c r="Q18" s="11"/>
      <c r="R18" s="11"/>
      <c r="S18" s="11"/>
      <c r="T18" s="11"/>
      <c r="U18" s="11"/>
      <c r="V18" s="11"/>
      <c r="W18" s="11"/>
      <c r="X18" s="11"/>
      <c r="Y18" s="11"/>
      <c r="Z18" s="11"/>
      <c r="AE18" s="11"/>
    </row>
    <row r="19" spans="1:31" ht="269.25" customHeight="1" x14ac:dyDescent="0.25">
      <c r="A19" s="11"/>
      <c r="B19" s="6">
        <f t="shared" si="0"/>
        <v>13</v>
      </c>
      <c r="C19" s="6" t="s">
        <v>81</v>
      </c>
      <c r="D19" s="1" t="s">
        <v>82</v>
      </c>
      <c r="E19" s="1"/>
      <c r="F19" s="1" t="s">
        <v>135</v>
      </c>
      <c r="G19" s="4" t="s">
        <v>44</v>
      </c>
      <c r="H19" s="26">
        <v>0</v>
      </c>
      <c r="I19" s="26">
        <v>146</v>
      </c>
      <c r="J19" s="19">
        <v>13</v>
      </c>
      <c r="K19" s="19">
        <v>0</v>
      </c>
      <c r="L19" s="19">
        <f t="shared" si="1"/>
        <v>159</v>
      </c>
      <c r="M19" s="5">
        <v>527.97</v>
      </c>
      <c r="N19" s="28">
        <f t="shared" si="3"/>
        <v>83947.23000000001</v>
      </c>
      <c r="O19" s="28">
        <f t="shared" si="2"/>
        <v>99057.731400000004</v>
      </c>
      <c r="P19" s="27" t="s">
        <v>139</v>
      </c>
      <c r="Q19" s="11"/>
      <c r="R19" s="11"/>
      <c r="S19" s="11"/>
      <c r="T19" s="11"/>
      <c r="U19" s="11"/>
      <c r="V19" s="11"/>
      <c r="W19" s="11"/>
      <c r="X19" s="11"/>
      <c r="Y19" s="11"/>
      <c r="Z19" s="11"/>
      <c r="AE19" s="11"/>
    </row>
    <row r="20" spans="1:31" s="11" customFormat="1" ht="265.5" customHeight="1" x14ac:dyDescent="0.25">
      <c r="B20" s="6">
        <f t="shared" si="0"/>
        <v>14</v>
      </c>
      <c r="C20" s="6" t="s">
        <v>83</v>
      </c>
      <c r="D20" s="1" t="s">
        <v>84</v>
      </c>
      <c r="E20" s="1"/>
      <c r="F20" s="1" t="s">
        <v>135</v>
      </c>
      <c r="G20" s="4" t="s">
        <v>44</v>
      </c>
      <c r="H20" s="26">
        <v>0</v>
      </c>
      <c r="I20" s="26">
        <v>51</v>
      </c>
      <c r="J20" s="19">
        <v>4</v>
      </c>
      <c r="K20" s="19">
        <v>0</v>
      </c>
      <c r="L20" s="19">
        <f t="shared" si="1"/>
        <v>55</v>
      </c>
      <c r="M20" s="5">
        <v>330.51</v>
      </c>
      <c r="N20" s="28">
        <f t="shared" si="3"/>
        <v>18178.05</v>
      </c>
      <c r="O20" s="28">
        <f t="shared" si="2"/>
        <v>21450.098999999998</v>
      </c>
      <c r="P20" s="27" t="s">
        <v>140</v>
      </c>
    </row>
    <row r="21" spans="1:31" ht="324.75" customHeight="1" x14ac:dyDescent="0.25">
      <c r="A21" s="11"/>
      <c r="B21" s="6">
        <f t="shared" si="0"/>
        <v>15</v>
      </c>
      <c r="C21" s="6" t="s">
        <v>85</v>
      </c>
      <c r="D21" s="1" t="s">
        <v>86</v>
      </c>
      <c r="E21" s="1"/>
      <c r="F21" s="1" t="s">
        <v>135</v>
      </c>
      <c r="G21" s="4" t="s">
        <v>44</v>
      </c>
      <c r="H21" s="26">
        <v>0</v>
      </c>
      <c r="I21" s="26">
        <v>112</v>
      </c>
      <c r="J21" s="19">
        <v>10</v>
      </c>
      <c r="K21" s="19">
        <v>0</v>
      </c>
      <c r="L21" s="19">
        <f t="shared" si="1"/>
        <v>122</v>
      </c>
      <c r="M21" s="5">
        <v>576.28</v>
      </c>
      <c r="N21" s="28">
        <f t="shared" si="3"/>
        <v>70306.16</v>
      </c>
      <c r="O21" s="28">
        <f t="shared" si="2"/>
        <v>82961.268800000005</v>
      </c>
      <c r="P21" s="27" t="s">
        <v>141</v>
      </c>
      <c r="Q21" s="11"/>
      <c r="R21" s="11"/>
      <c r="S21" s="11"/>
      <c r="T21" s="11"/>
      <c r="U21" s="11"/>
      <c r="V21" s="11"/>
      <c r="W21" s="11"/>
      <c r="X21" s="11"/>
      <c r="Y21" s="11"/>
      <c r="Z21" s="11"/>
      <c r="AE21" s="11"/>
    </row>
    <row r="22" spans="1:31" s="11" customFormat="1" ht="247.5" customHeight="1" x14ac:dyDescent="0.25">
      <c r="B22" s="6">
        <f t="shared" si="0"/>
        <v>16</v>
      </c>
      <c r="C22" s="6" t="s">
        <v>87</v>
      </c>
      <c r="D22" s="1" t="s">
        <v>88</v>
      </c>
      <c r="E22" s="1"/>
      <c r="F22" s="1" t="s">
        <v>135</v>
      </c>
      <c r="G22" s="4" t="s">
        <v>44</v>
      </c>
      <c r="H22" s="19">
        <v>0</v>
      </c>
      <c r="I22" s="19">
        <v>10</v>
      </c>
      <c r="J22" s="19">
        <v>0</v>
      </c>
      <c r="K22" s="19">
        <v>0</v>
      </c>
      <c r="L22" s="19">
        <f t="shared" si="1"/>
        <v>10</v>
      </c>
      <c r="M22" s="5">
        <v>807.63</v>
      </c>
      <c r="N22" s="28">
        <f t="shared" si="3"/>
        <v>8076.3</v>
      </c>
      <c r="O22" s="28">
        <f t="shared" si="2"/>
        <v>9530.0339999999997</v>
      </c>
      <c r="P22" s="27" t="s">
        <v>89</v>
      </c>
    </row>
    <row r="23" spans="1:31" ht="244.5" customHeight="1" x14ac:dyDescent="0.25">
      <c r="A23" s="11"/>
      <c r="B23" s="6">
        <f t="shared" si="0"/>
        <v>17</v>
      </c>
      <c r="C23" s="6" t="s">
        <v>90</v>
      </c>
      <c r="D23" s="1" t="s">
        <v>91</v>
      </c>
      <c r="E23" s="1"/>
      <c r="F23" s="1" t="s">
        <v>135</v>
      </c>
      <c r="G23" s="4" t="s">
        <v>44</v>
      </c>
      <c r="H23" s="26">
        <v>0</v>
      </c>
      <c r="I23" s="26">
        <v>10</v>
      </c>
      <c r="J23" s="19">
        <v>6</v>
      </c>
      <c r="K23" s="19">
        <v>0</v>
      </c>
      <c r="L23" s="19">
        <f t="shared" si="1"/>
        <v>16</v>
      </c>
      <c r="M23" s="5">
        <v>449.16</v>
      </c>
      <c r="N23" s="28">
        <f t="shared" si="3"/>
        <v>7186.56</v>
      </c>
      <c r="O23" s="28">
        <f t="shared" si="2"/>
        <v>8480.1407999999992</v>
      </c>
      <c r="P23" s="27" t="s">
        <v>92</v>
      </c>
      <c r="Q23" s="11"/>
      <c r="R23" s="11"/>
      <c r="S23" s="11"/>
      <c r="T23" s="11"/>
      <c r="U23" s="11"/>
      <c r="V23" s="11"/>
      <c r="W23" s="11"/>
      <c r="X23" s="11"/>
      <c r="Y23" s="11"/>
      <c r="Z23" s="11"/>
      <c r="AE23" s="11"/>
    </row>
    <row r="24" spans="1:31" ht="286.5" customHeight="1" x14ac:dyDescent="0.25">
      <c r="A24" s="11"/>
      <c r="B24" s="6">
        <f t="shared" si="0"/>
        <v>18</v>
      </c>
      <c r="C24" s="6" t="s">
        <v>93</v>
      </c>
      <c r="D24" s="1" t="s">
        <v>94</v>
      </c>
      <c r="E24" s="1"/>
      <c r="F24" s="1" t="s">
        <v>135</v>
      </c>
      <c r="G24" s="4" t="s">
        <v>44</v>
      </c>
      <c r="H24" s="26">
        <v>0</v>
      </c>
      <c r="I24" s="26">
        <v>67</v>
      </c>
      <c r="J24" s="19">
        <v>8</v>
      </c>
      <c r="K24" s="19">
        <v>0</v>
      </c>
      <c r="L24" s="19">
        <f t="shared" si="1"/>
        <v>75</v>
      </c>
      <c r="M24" s="5">
        <v>703.39</v>
      </c>
      <c r="N24" s="28">
        <f t="shared" si="3"/>
        <v>52754.25</v>
      </c>
      <c r="O24" s="28">
        <f t="shared" si="2"/>
        <v>62250.014999999999</v>
      </c>
      <c r="P24" s="27" t="s">
        <v>142</v>
      </c>
      <c r="Q24" s="11"/>
      <c r="R24" s="11"/>
      <c r="S24" s="11"/>
      <c r="T24" s="11"/>
      <c r="U24" s="11"/>
      <c r="V24" s="11"/>
      <c r="W24" s="11"/>
      <c r="X24" s="11"/>
      <c r="Y24" s="11"/>
      <c r="Z24" s="11"/>
      <c r="AE24" s="11"/>
    </row>
    <row r="25" spans="1:31" ht="240.75" customHeight="1" x14ac:dyDescent="0.25">
      <c r="A25" s="11"/>
      <c r="B25" s="6">
        <f t="shared" si="0"/>
        <v>19</v>
      </c>
      <c r="C25" s="6" t="s">
        <v>95</v>
      </c>
      <c r="D25" s="1" t="s">
        <v>96</v>
      </c>
      <c r="E25" s="1"/>
      <c r="F25" s="1" t="s">
        <v>135</v>
      </c>
      <c r="G25" s="4" t="s">
        <v>44</v>
      </c>
      <c r="H25" s="26">
        <v>0</v>
      </c>
      <c r="I25" s="26">
        <v>38</v>
      </c>
      <c r="J25" s="19">
        <v>0</v>
      </c>
      <c r="K25" s="19">
        <v>0</v>
      </c>
      <c r="L25" s="19">
        <f t="shared" si="1"/>
        <v>38</v>
      </c>
      <c r="M25" s="5">
        <v>953.39</v>
      </c>
      <c r="N25" s="28">
        <f t="shared" si="3"/>
        <v>36228.82</v>
      </c>
      <c r="O25" s="28">
        <f t="shared" si="2"/>
        <v>42750.007599999997</v>
      </c>
      <c r="P25" s="27" t="s">
        <v>97</v>
      </c>
      <c r="Q25" s="11"/>
      <c r="R25" s="11"/>
      <c r="S25" s="11"/>
      <c r="T25" s="11"/>
      <c r="U25" s="11"/>
      <c r="V25" s="11"/>
      <c r="W25" s="11"/>
      <c r="X25" s="11"/>
      <c r="Y25" s="11"/>
      <c r="Z25" s="11"/>
      <c r="AE25" s="11"/>
    </row>
    <row r="26" spans="1:31" ht="38.25" x14ac:dyDescent="0.25">
      <c r="A26" s="11"/>
      <c r="B26" s="6">
        <f t="shared" si="0"/>
        <v>20</v>
      </c>
      <c r="C26" s="6" t="s">
        <v>98</v>
      </c>
      <c r="D26" s="1" t="s">
        <v>99</v>
      </c>
      <c r="E26" s="1"/>
      <c r="F26" s="1" t="s">
        <v>100</v>
      </c>
      <c r="G26" s="4" t="s">
        <v>44</v>
      </c>
      <c r="H26" s="19">
        <v>0</v>
      </c>
      <c r="I26" s="19">
        <v>1</v>
      </c>
      <c r="J26" s="19">
        <v>0</v>
      </c>
      <c r="K26" s="19">
        <v>0</v>
      </c>
      <c r="L26" s="19">
        <f t="shared" si="1"/>
        <v>1</v>
      </c>
      <c r="M26" s="5">
        <v>1932.21</v>
      </c>
      <c r="N26" s="28">
        <f t="shared" si="3"/>
        <v>1932.21</v>
      </c>
      <c r="O26" s="28">
        <f t="shared" si="2"/>
        <v>2280.0077999999999</v>
      </c>
      <c r="P26" s="27" t="s">
        <v>101</v>
      </c>
      <c r="Q26" s="11"/>
      <c r="R26" s="11"/>
      <c r="S26" s="11"/>
      <c r="T26" s="11"/>
      <c r="U26" s="11"/>
      <c r="V26" s="11"/>
      <c r="W26" s="11"/>
      <c r="X26" s="11"/>
      <c r="Y26" s="11"/>
      <c r="Z26" s="11"/>
      <c r="AE26" s="11"/>
    </row>
    <row r="27" spans="1:31" ht="57.75" customHeight="1" x14ac:dyDescent="0.25">
      <c r="A27" s="11"/>
      <c r="B27" s="6">
        <f t="shared" si="0"/>
        <v>21</v>
      </c>
      <c r="C27" s="6" t="s">
        <v>102</v>
      </c>
      <c r="D27" s="1" t="s">
        <v>103</v>
      </c>
      <c r="E27" s="1"/>
      <c r="F27" s="1" t="s">
        <v>104</v>
      </c>
      <c r="G27" s="4" t="s">
        <v>44</v>
      </c>
      <c r="H27" s="19">
        <v>0</v>
      </c>
      <c r="I27" s="19">
        <v>2</v>
      </c>
      <c r="J27" s="19">
        <v>0</v>
      </c>
      <c r="K27" s="19">
        <v>0</v>
      </c>
      <c r="L27" s="19">
        <f t="shared" si="1"/>
        <v>2</v>
      </c>
      <c r="M27" s="5">
        <v>2093.23</v>
      </c>
      <c r="N27" s="28">
        <f t="shared" si="3"/>
        <v>4186.46</v>
      </c>
      <c r="O27" s="28">
        <f t="shared" si="2"/>
        <v>4940.0227999999997</v>
      </c>
      <c r="P27" s="27" t="s">
        <v>105</v>
      </c>
      <c r="Q27" s="11"/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ht="340.5" customHeight="1" x14ac:dyDescent="0.25">
      <c r="A28" s="11"/>
      <c r="B28" s="6">
        <f t="shared" si="0"/>
        <v>22</v>
      </c>
      <c r="C28" s="6" t="s">
        <v>106</v>
      </c>
      <c r="D28" s="1" t="s">
        <v>107</v>
      </c>
      <c r="E28" s="1"/>
      <c r="F28" s="1" t="s">
        <v>143</v>
      </c>
      <c r="G28" s="4" t="s">
        <v>108</v>
      </c>
      <c r="H28" s="26">
        <v>0</v>
      </c>
      <c r="I28" s="26">
        <v>467</v>
      </c>
      <c r="J28" s="19">
        <v>600</v>
      </c>
      <c r="K28" s="19">
        <v>200</v>
      </c>
      <c r="L28" s="19">
        <f t="shared" si="1"/>
        <v>1267</v>
      </c>
      <c r="M28" s="40">
        <v>232.46</v>
      </c>
      <c r="N28" s="28">
        <f t="shared" si="3"/>
        <v>294526.82</v>
      </c>
      <c r="O28" s="28">
        <f t="shared" si="2"/>
        <v>347541.64759999997</v>
      </c>
      <c r="P28" s="27" t="s">
        <v>109</v>
      </c>
      <c r="Q28" s="11"/>
      <c r="R28" s="11"/>
      <c r="S28" s="11"/>
      <c r="T28" s="11"/>
      <c r="U28" s="11"/>
      <c r="V28" s="11"/>
      <c r="W28" s="11"/>
      <c r="X28" s="11"/>
      <c r="Y28" s="11"/>
      <c r="Z28" s="11"/>
      <c r="AE28" s="11"/>
    </row>
    <row r="29" spans="1:31" ht="409.5" x14ac:dyDescent="0.25">
      <c r="A29" s="11"/>
      <c r="B29" s="6">
        <f t="shared" si="0"/>
        <v>23</v>
      </c>
      <c r="C29" s="6" t="s">
        <v>110</v>
      </c>
      <c r="D29" s="1" t="s">
        <v>111</v>
      </c>
      <c r="E29" s="1"/>
      <c r="F29" s="1" t="s">
        <v>144</v>
      </c>
      <c r="G29" s="4" t="s">
        <v>108</v>
      </c>
      <c r="H29" s="26">
        <v>0</v>
      </c>
      <c r="I29" s="26">
        <v>96</v>
      </c>
      <c r="J29" s="19">
        <v>20</v>
      </c>
      <c r="K29" s="19">
        <v>0</v>
      </c>
      <c r="L29" s="19">
        <f t="shared" si="1"/>
        <v>116</v>
      </c>
      <c r="M29" s="5">
        <v>230.51</v>
      </c>
      <c r="N29" s="28">
        <f t="shared" si="3"/>
        <v>26739.16</v>
      </c>
      <c r="O29" s="28">
        <f t="shared" si="2"/>
        <v>31552.208799999997</v>
      </c>
      <c r="P29" s="27" t="s">
        <v>112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E29" s="11"/>
    </row>
    <row r="30" spans="1:31" ht="60" x14ac:dyDescent="0.25">
      <c r="A30" s="11"/>
      <c r="B30" s="6">
        <f t="shared" si="0"/>
        <v>24</v>
      </c>
      <c r="C30" s="6" t="s">
        <v>113</v>
      </c>
      <c r="D30" s="1" t="s">
        <v>114</v>
      </c>
      <c r="E30" s="1"/>
      <c r="F30" s="1" t="s">
        <v>115</v>
      </c>
      <c r="G30" s="4" t="s">
        <v>108</v>
      </c>
      <c r="H30" s="26">
        <v>0</v>
      </c>
      <c r="I30" s="26">
        <v>100</v>
      </c>
      <c r="J30" s="19">
        <v>0</v>
      </c>
      <c r="K30" s="19">
        <v>0</v>
      </c>
      <c r="L30" s="19">
        <f t="shared" si="1"/>
        <v>100</v>
      </c>
      <c r="M30" s="5">
        <v>14.66</v>
      </c>
      <c r="N30" s="28">
        <f t="shared" si="3"/>
        <v>1466</v>
      </c>
      <c r="O30" s="28">
        <f t="shared" si="2"/>
        <v>1729.8799999999999</v>
      </c>
      <c r="P30" s="27" t="s">
        <v>116</v>
      </c>
      <c r="Q30" s="11"/>
      <c r="R30" s="11"/>
      <c r="S30" s="11"/>
      <c r="T30" s="11"/>
      <c r="U30" s="11"/>
      <c r="V30" s="11"/>
      <c r="W30" s="11"/>
      <c r="X30" s="11"/>
      <c r="Y30" s="11"/>
      <c r="Z30" s="11"/>
      <c r="AE30" s="11"/>
    </row>
    <row r="31" spans="1:31" ht="250.5" customHeight="1" x14ac:dyDescent="0.25">
      <c r="A31" s="11"/>
      <c r="B31" s="6">
        <f t="shared" si="0"/>
        <v>25</v>
      </c>
      <c r="C31" s="6" t="s">
        <v>117</v>
      </c>
      <c r="D31" s="1" t="s">
        <v>118</v>
      </c>
      <c r="E31" s="1"/>
      <c r="F31" s="1" t="s">
        <v>135</v>
      </c>
      <c r="G31" s="4" t="s">
        <v>44</v>
      </c>
      <c r="H31" s="26">
        <v>0</v>
      </c>
      <c r="I31" s="26">
        <v>2</v>
      </c>
      <c r="J31" s="19">
        <v>0</v>
      </c>
      <c r="K31" s="19">
        <v>0</v>
      </c>
      <c r="L31" s="19">
        <f t="shared" si="1"/>
        <v>2</v>
      </c>
      <c r="M31" s="5">
        <v>1329.67</v>
      </c>
      <c r="N31" s="28">
        <f t="shared" si="3"/>
        <v>2659.34</v>
      </c>
      <c r="O31" s="28">
        <f t="shared" si="2"/>
        <v>3138.0212000000001</v>
      </c>
      <c r="P31" s="27" t="s">
        <v>119</v>
      </c>
      <c r="Q31" s="11"/>
      <c r="R31" s="11"/>
      <c r="S31" s="11"/>
      <c r="T31" s="11"/>
      <c r="U31" s="11"/>
      <c r="V31" s="11"/>
      <c r="W31" s="11"/>
      <c r="X31" s="11"/>
      <c r="Y31" s="11"/>
      <c r="Z31" s="11"/>
      <c r="AE31" s="11"/>
    </row>
    <row r="32" spans="1:31" ht="409.5" x14ac:dyDescent="0.25">
      <c r="A32" s="11"/>
      <c r="B32" s="6">
        <f t="shared" si="0"/>
        <v>26</v>
      </c>
      <c r="C32" s="6" t="s">
        <v>120</v>
      </c>
      <c r="D32" s="1" t="s">
        <v>121</v>
      </c>
      <c r="E32" s="1"/>
      <c r="F32" s="1" t="s">
        <v>145</v>
      </c>
      <c r="G32" s="4" t="s">
        <v>122</v>
      </c>
      <c r="H32" s="26">
        <v>0</v>
      </c>
      <c r="I32" s="26">
        <v>50</v>
      </c>
      <c r="J32" s="19">
        <v>0</v>
      </c>
      <c r="K32" s="19">
        <v>0</v>
      </c>
      <c r="L32" s="19">
        <f t="shared" si="1"/>
        <v>50</v>
      </c>
      <c r="M32" s="5">
        <v>101.7</v>
      </c>
      <c r="N32" s="28">
        <f t="shared" si="3"/>
        <v>5085</v>
      </c>
      <c r="O32" s="28">
        <f t="shared" si="2"/>
        <v>6000.2999999999993</v>
      </c>
      <c r="P32" s="27" t="s">
        <v>123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E32" s="11"/>
    </row>
    <row r="33" spans="1:31" ht="45" x14ac:dyDescent="0.25">
      <c r="A33" s="11"/>
      <c r="B33" s="6">
        <f t="shared" si="0"/>
        <v>27</v>
      </c>
      <c r="C33" s="6" t="s">
        <v>124</v>
      </c>
      <c r="D33" s="1" t="s">
        <v>125</v>
      </c>
      <c r="E33" s="1"/>
      <c r="F33" s="1" t="s">
        <v>126</v>
      </c>
      <c r="G33" s="4" t="s">
        <v>122</v>
      </c>
      <c r="H33" s="26">
        <v>0</v>
      </c>
      <c r="I33" s="26">
        <v>50</v>
      </c>
      <c r="J33" s="19">
        <v>0</v>
      </c>
      <c r="K33" s="19">
        <v>0</v>
      </c>
      <c r="L33" s="19">
        <f t="shared" si="1"/>
        <v>50</v>
      </c>
      <c r="M33" s="5">
        <v>338.14</v>
      </c>
      <c r="N33" s="28">
        <f t="shared" si="3"/>
        <v>16907</v>
      </c>
      <c r="O33" s="28">
        <f t="shared" si="2"/>
        <v>19950.259999999998</v>
      </c>
      <c r="P33" s="27" t="s">
        <v>123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E33" s="11"/>
    </row>
    <row r="34" spans="1:31" ht="88.5" customHeight="1" x14ac:dyDescent="0.25">
      <c r="A34" s="11"/>
      <c r="B34" s="6">
        <f t="shared" si="0"/>
        <v>28</v>
      </c>
      <c r="C34" s="6" t="s">
        <v>127</v>
      </c>
      <c r="D34" s="1" t="s">
        <v>128</v>
      </c>
      <c r="E34" s="1"/>
      <c r="F34" s="1" t="s">
        <v>129</v>
      </c>
      <c r="G34" s="4" t="s">
        <v>44</v>
      </c>
      <c r="H34" s="26">
        <v>0</v>
      </c>
      <c r="I34" s="26">
        <v>520</v>
      </c>
      <c r="J34" s="19">
        <v>0</v>
      </c>
      <c r="K34" s="19">
        <v>0</v>
      </c>
      <c r="L34" s="19">
        <f t="shared" si="1"/>
        <v>520</v>
      </c>
      <c r="M34" s="5">
        <v>59.33</v>
      </c>
      <c r="N34" s="28">
        <f t="shared" si="3"/>
        <v>30851.599999999999</v>
      </c>
      <c r="O34" s="28">
        <f t="shared" si="2"/>
        <v>36404.887999999999</v>
      </c>
      <c r="P34" s="27" t="s">
        <v>45</v>
      </c>
      <c r="Q34" s="11"/>
      <c r="R34" s="11"/>
      <c r="S34" s="11"/>
      <c r="T34" s="11"/>
      <c r="U34" s="11"/>
      <c r="V34" s="11"/>
      <c r="W34" s="11"/>
      <c r="X34" s="11"/>
      <c r="Y34" s="11"/>
      <c r="Z34" s="11"/>
      <c r="AE34" s="11"/>
    </row>
    <row r="35" spans="1:31" ht="132.75" customHeight="1" x14ac:dyDescent="0.25">
      <c r="A35" s="11"/>
      <c r="B35" s="6">
        <f t="shared" si="0"/>
        <v>29</v>
      </c>
      <c r="C35" s="6" t="s">
        <v>130</v>
      </c>
      <c r="D35" s="1" t="s">
        <v>131</v>
      </c>
      <c r="E35" s="1"/>
      <c r="F35" s="1" t="s">
        <v>129</v>
      </c>
      <c r="G35" s="4" t="s">
        <v>44</v>
      </c>
      <c r="H35" s="26">
        <v>0</v>
      </c>
      <c r="I35" s="26">
        <v>990</v>
      </c>
      <c r="J35" s="19">
        <v>220</v>
      </c>
      <c r="K35" s="19">
        <v>240</v>
      </c>
      <c r="L35" s="19">
        <f t="shared" si="1"/>
        <v>1450</v>
      </c>
      <c r="M35" s="5">
        <v>59.33</v>
      </c>
      <c r="N35" s="28">
        <f t="shared" si="3"/>
        <v>86028.5</v>
      </c>
      <c r="O35" s="28">
        <f t="shared" si="2"/>
        <v>101513.62999999999</v>
      </c>
      <c r="P35" s="27" t="s">
        <v>132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E35" s="11"/>
    </row>
    <row r="36" spans="1:31" ht="88.5" customHeight="1" x14ac:dyDescent="0.25">
      <c r="A36" s="11"/>
      <c r="B36" s="6">
        <f t="shared" si="0"/>
        <v>30</v>
      </c>
      <c r="C36" s="6" t="s">
        <v>133</v>
      </c>
      <c r="D36" s="1" t="s">
        <v>134</v>
      </c>
      <c r="E36" s="1"/>
      <c r="F36" s="1" t="s">
        <v>129</v>
      </c>
      <c r="G36" s="4" t="s">
        <v>44</v>
      </c>
      <c r="H36" s="26">
        <v>0</v>
      </c>
      <c r="I36" s="26">
        <v>520</v>
      </c>
      <c r="J36" s="19">
        <v>0</v>
      </c>
      <c r="K36" s="19">
        <v>0</v>
      </c>
      <c r="L36" s="19">
        <f t="shared" si="1"/>
        <v>520</v>
      </c>
      <c r="M36" s="5">
        <v>59.33</v>
      </c>
      <c r="N36" s="28">
        <f t="shared" si="3"/>
        <v>30851.599999999999</v>
      </c>
      <c r="O36" s="28">
        <f t="shared" si="2"/>
        <v>36404.887999999999</v>
      </c>
      <c r="P36" s="27" t="s">
        <v>45</v>
      </c>
      <c r="Q36" s="11"/>
      <c r="R36" s="11"/>
      <c r="S36" s="11"/>
      <c r="T36" s="11"/>
      <c r="U36" s="11"/>
      <c r="V36" s="11"/>
      <c r="W36" s="11"/>
      <c r="X36" s="11"/>
      <c r="Y36" s="11"/>
      <c r="Z36" s="11"/>
      <c r="AE36" s="11"/>
    </row>
    <row r="37" spans="1:31" x14ac:dyDescent="0.25">
      <c r="A37" s="11"/>
      <c r="B37" s="34"/>
      <c r="C37" s="36"/>
      <c r="D37" s="35"/>
      <c r="E37" s="35"/>
      <c r="F37" s="35"/>
      <c r="G37" s="36"/>
      <c r="H37" s="36"/>
      <c r="I37" s="36"/>
      <c r="J37" s="36"/>
      <c r="K37" s="36"/>
      <c r="L37" s="36"/>
      <c r="M37" s="37"/>
      <c r="N37" s="38">
        <f>SUM($N$7:$N$36)</f>
        <v>2810465.1199999992</v>
      </c>
      <c r="O37" s="38">
        <f>SUM(O7:O36)</f>
        <v>3316348.8415999995</v>
      </c>
      <c r="P37" s="30"/>
      <c r="Q37" s="11"/>
      <c r="R37" s="11"/>
      <c r="S37" s="11"/>
      <c r="T37" s="11"/>
      <c r="U37" s="11"/>
      <c r="V37" s="11"/>
      <c r="W37" s="11"/>
      <c r="X37" s="11"/>
      <c r="Y37" s="11"/>
      <c r="Z37" s="11"/>
      <c r="AE37" s="11"/>
    </row>
    <row r="38" spans="1:31" x14ac:dyDescent="0.25">
      <c r="A38" s="11"/>
      <c r="B38" s="33"/>
      <c r="C38" s="33"/>
      <c r="D38" s="32"/>
      <c r="E38" s="32"/>
      <c r="F38" s="32"/>
      <c r="G38" s="33"/>
      <c r="H38" s="33"/>
      <c r="I38" s="33"/>
      <c r="J38" s="33"/>
      <c r="K38" s="33"/>
      <c r="L38" s="33"/>
      <c r="M38" s="33"/>
      <c r="N38" s="33" t="s">
        <v>22</v>
      </c>
      <c r="O38" s="39">
        <f>O37-N37</f>
        <v>505883.72160000028</v>
      </c>
      <c r="P38" s="29"/>
      <c r="Q38" s="11"/>
      <c r="R38" s="11"/>
      <c r="S38" s="11"/>
      <c r="T38" s="11"/>
      <c r="U38" s="11"/>
      <c r="V38" s="11"/>
      <c r="W38" s="11"/>
      <c r="X38" s="11"/>
      <c r="Y38" s="11"/>
      <c r="Z38" s="11"/>
      <c r="AE38" s="11"/>
    </row>
    <row r="39" spans="1:31" x14ac:dyDescent="0.25">
      <c r="B39" s="51" t="s">
        <v>3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</row>
    <row r="40" spans="1:31" x14ac:dyDescent="0.25">
      <c r="B40" s="41" t="s">
        <v>4</v>
      </c>
      <c r="C40" s="41"/>
      <c r="D40" s="41"/>
      <c r="E40" s="45" t="s">
        <v>153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7"/>
    </row>
    <row r="41" spans="1:31" ht="32.1" customHeight="1" x14ac:dyDescent="0.25">
      <c r="B41" s="41" t="s">
        <v>5</v>
      </c>
      <c r="C41" s="41"/>
      <c r="D41" s="41"/>
      <c r="E41" s="48" t="s">
        <v>9</v>
      </c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50"/>
      <c r="Q41" s="2"/>
      <c r="R41" s="2"/>
      <c r="S41" s="2"/>
      <c r="T41" s="2"/>
      <c r="U41" s="2"/>
      <c r="V41" s="2"/>
    </row>
    <row r="42" spans="1:31" ht="15" customHeight="1" x14ac:dyDescent="0.25">
      <c r="A42" s="11"/>
      <c r="B42" s="41" t="s">
        <v>6</v>
      </c>
      <c r="C42" s="41"/>
      <c r="D42" s="41"/>
      <c r="E42" s="45" t="s">
        <v>151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7"/>
      <c r="Q42" s="11"/>
    </row>
    <row r="43" spans="1:31" s="31" customFormat="1" x14ac:dyDescent="0.25">
      <c r="B43" s="42"/>
      <c r="C43" s="43"/>
      <c r="D43" s="44"/>
      <c r="E43" s="45" t="s">
        <v>152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7"/>
    </row>
    <row r="44" spans="1:31" s="31" customFormat="1" x14ac:dyDescent="0.25">
      <c r="B44" s="42"/>
      <c r="C44" s="43"/>
      <c r="D44" s="44"/>
      <c r="E44" s="45" t="s">
        <v>150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7"/>
    </row>
    <row r="45" spans="1:31" x14ac:dyDescent="0.25">
      <c r="A45" s="11"/>
      <c r="B45" s="42" t="s">
        <v>25</v>
      </c>
      <c r="C45" s="43"/>
      <c r="D45" s="44"/>
      <c r="E45" s="45" t="s">
        <v>24</v>
      </c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7"/>
      <c r="Q45" s="11"/>
    </row>
    <row r="46" spans="1:31" x14ac:dyDescent="0.25">
      <c r="A46" s="11"/>
      <c r="B46" s="42" t="s">
        <v>26</v>
      </c>
      <c r="C46" s="43"/>
      <c r="D46" s="44"/>
      <c r="E46" s="45" t="s">
        <v>27</v>
      </c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7"/>
      <c r="Q46" s="11"/>
      <c r="R46" s="11"/>
      <c r="S46" s="11"/>
      <c r="T46" s="11"/>
      <c r="U46" s="11"/>
      <c r="V46" s="11"/>
      <c r="W46" s="11"/>
      <c r="X46" s="11"/>
      <c r="Y46" s="11"/>
      <c r="Z46" s="11"/>
      <c r="AE46" s="11"/>
    </row>
    <row r="47" spans="1:31" x14ac:dyDescent="0.25">
      <c r="B47" s="41" t="s">
        <v>7</v>
      </c>
      <c r="C47" s="41"/>
      <c r="D47" s="41"/>
      <c r="E47" s="45" t="s">
        <v>147</v>
      </c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7"/>
      <c r="R47" s="11"/>
      <c r="S47" s="11"/>
      <c r="T47" s="11"/>
      <c r="U47" s="11"/>
      <c r="V47" s="11"/>
      <c r="W47" s="11"/>
      <c r="X47" s="11"/>
      <c r="Y47" s="11"/>
      <c r="Z47" s="11"/>
      <c r="AE47" s="11"/>
    </row>
    <row r="48" spans="1:31" x14ac:dyDescent="0.25">
      <c r="B48" s="41" t="s">
        <v>8</v>
      </c>
      <c r="C48" s="41"/>
      <c r="D48" s="41"/>
      <c r="E48" s="45" t="s">
        <v>148</v>
      </c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7"/>
    </row>
    <row r="49" spans="1:31" x14ac:dyDescent="0.25">
      <c r="A49" s="11"/>
      <c r="B49" s="22"/>
      <c r="C49" s="22"/>
      <c r="D49" s="22"/>
      <c r="E49" s="22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11"/>
    </row>
    <row r="50" spans="1:31" x14ac:dyDescent="0.25">
      <c r="B50" s="31" t="s">
        <v>149</v>
      </c>
      <c r="R50" s="11"/>
      <c r="S50" s="11"/>
      <c r="T50" s="11"/>
      <c r="U50" s="11"/>
      <c r="V50" s="11"/>
      <c r="W50" s="11"/>
      <c r="X50" s="11"/>
      <c r="Y50" s="11"/>
      <c r="Z50" s="11"/>
      <c r="AE50" s="11"/>
    </row>
    <row r="51" spans="1:31" x14ac:dyDescent="0.25">
      <c r="A51" s="11"/>
      <c r="B51" s="11"/>
      <c r="D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31" x14ac:dyDescent="0.25">
      <c r="B52" t="s">
        <v>11</v>
      </c>
      <c r="R52" s="11"/>
      <c r="S52" s="11"/>
      <c r="T52" s="11"/>
      <c r="U52" s="11"/>
      <c r="V52" s="11"/>
      <c r="W52" s="11"/>
      <c r="X52" s="11"/>
      <c r="Y52" s="11"/>
      <c r="Z52" s="11"/>
      <c r="AE52" s="11"/>
    </row>
    <row r="53" spans="1:31" x14ac:dyDescent="0.25">
      <c r="D53" s="3" t="str">
        <f>Query2_USERN</f>
        <v>Максимовский Яков Александрович</v>
      </c>
      <c r="E53" s="3"/>
    </row>
    <row r="54" spans="1:31" x14ac:dyDescent="0.25">
      <c r="B54" t="s">
        <v>12</v>
      </c>
      <c r="D54" s="3" t="str">
        <f>Query2_USERT</f>
        <v>(347)221-57-25</v>
      </c>
      <c r="E54" s="3"/>
    </row>
    <row r="55" spans="1:31" x14ac:dyDescent="0.25">
      <c r="B55" t="s">
        <v>13</v>
      </c>
      <c r="D55" s="3" t="str">
        <f>Query2_USERE</f>
        <v/>
      </c>
      <c r="E55" s="3"/>
    </row>
  </sheetData>
  <mergeCells count="31">
    <mergeCell ref="B44:D44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  <mergeCell ref="E4:E5"/>
    <mergeCell ref="B39:P39"/>
    <mergeCell ref="B41:D41"/>
    <mergeCell ref="E43:P43"/>
    <mergeCell ref="E42:P42"/>
    <mergeCell ref="B45:D45"/>
    <mergeCell ref="B42:D42"/>
    <mergeCell ref="E40:P40"/>
    <mergeCell ref="E41:P41"/>
    <mergeCell ref="E44:P44"/>
    <mergeCell ref="E45:P45"/>
    <mergeCell ref="B43:D43"/>
    <mergeCell ref="B40:D40"/>
    <mergeCell ref="B47:D47"/>
    <mergeCell ref="B48:D48"/>
    <mergeCell ref="B46:D46"/>
    <mergeCell ref="E47:P47"/>
    <mergeCell ref="E48:P48"/>
    <mergeCell ref="E46:P46"/>
  </mergeCells>
  <pageMargins left="0.59055118110236227" right="0.39370078740157483" top="0.59055118110236227" bottom="0.39370078740157483" header="0.31496062992125984" footer="0.31496062992125984"/>
  <pageSetup paperSize="9" scale="62" fitToHeight="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30</v>
      </c>
      <c r="B5" t="e">
        <f>XLR_ERRNAME</f>
        <v>#NAME?</v>
      </c>
    </row>
    <row r="6" spans="1:19" x14ac:dyDescent="0.25">
      <c r="A6" t="s">
        <v>31</v>
      </c>
      <c r="B6">
        <v>8048</v>
      </c>
      <c r="C6" s="25" t="s">
        <v>32</v>
      </c>
      <c r="D6">
        <v>6061</v>
      </c>
      <c r="E6" s="25" t="s">
        <v>33</v>
      </c>
      <c r="F6" s="25" t="s">
        <v>34</v>
      </c>
      <c r="G6" s="25" t="s">
        <v>35</v>
      </c>
      <c r="H6" s="25" t="s">
        <v>35</v>
      </c>
      <c r="I6" s="25" t="s">
        <v>35</v>
      </c>
      <c r="J6" s="25" t="s">
        <v>33</v>
      </c>
      <c r="K6" s="25" t="s">
        <v>36</v>
      </c>
      <c r="L6" s="25" t="s">
        <v>37</v>
      </c>
      <c r="M6" s="25" t="s">
        <v>38</v>
      </c>
      <c r="N6" s="25" t="s">
        <v>35</v>
      </c>
      <c r="O6">
        <v>1655</v>
      </c>
      <c r="P6" s="25" t="s">
        <v>39</v>
      </c>
      <c r="Q6">
        <v>0</v>
      </c>
      <c r="R6" s="25" t="s">
        <v>35</v>
      </c>
      <c r="S6" s="25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Мигранова Регина Фангизовна</cp:lastModifiedBy>
  <cp:lastPrinted>2015-03-26T12:34:38Z</cp:lastPrinted>
  <dcterms:created xsi:type="dcterms:W3CDTF">2013-12-19T08:11:42Z</dcterms:created>
  <dcterms:modified xsi:type="dcterms:W3CDTF">2015-04-22T12:12:04Z</dcterms:modified>
</cp:coreProperties>
</file>